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oumusaver\建設水道課\【下水道係】\●調査物\調査物（振興局）\R3\経営企画分析表\"/>
    </mc:Choice>
  </mc:AlternateContent>
  <xr:revisionPtr revIDLastSave="0" documentId="13_ncr:1_{3718B2E1-27EB-464B-88A8-B37B8E56128A}" xr6:coauthVersionLast="44" xr6:coauthVersionMax="44" xr10:uidLastSave="{00000000-0000-0000-0000-000000000000}"/>
  <workbookProtection workbookAlgorithmName="SHA-512" workbookHashValue="+zYRIOmKdEZ/rBDcJHIIcrmvEiBLNwdSbYl7Y2Ebmgxr5nPRj+rpHLI6BrLDaPhqOrAl4z5jKRphMlBLOZmPGQ==" workbookSaltValue="QGQFByS7V8KGpC9qnCD0Ww==" workbookSpinCount="100000" lockStructure="1"/>
  <bookViews>
    <workbookView xWindow="2175" yWindow="1710" windowWidth="10140" windowHeight="1075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<sst xmlns="http://schemas.openxmlformats.org/spreadsheetml/2006/main" count="241" uniqueCount="117">
  <si>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</si>
  <si>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</si>
  <si>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</si>
  <si>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</si>
  <si>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</si>
  <si>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</si>
  <si>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</si>
  <si>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</si>
  <si>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</si>
  <si>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</si>
  <si>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</si>
  <si>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</si>
  <si>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</si>
  <si>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</si>
  <si>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</si>
  <si>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</si>
  <si>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</si>
  <si>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</si>
  <si>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</si>
  <si>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</si>
  <si>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</si>
  <si>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</si>
  <si>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</si>
  <si>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</si>
  <si>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</si>
  <si>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</si>
  <si>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</si>
  <si>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</si>
  <si>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</si>
  <si>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</si>
  <si>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</si>
  <si>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</si>
  <si>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</si>
  <si>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</si>
  <si>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</si>
  <si>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</si>
  <si>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</si>
  <si>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</si>
  <si>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</si>
  <si>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</si>
  <si>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</si>
  <si>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</si>
  <si>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</si>
  <si>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</si>
  <si>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</si>
  <si>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</si>
  <si>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</si>
  <si>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</si>
  <si>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</si>
  <si>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</si>
  <si>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</si>
  <si>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</si>
  <si>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</si>
  <si>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</si>
  <si>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</si>
  <si>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</si>
  <si>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</si>
  <si>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</si>
  <si>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</si>
  <si>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</si>
  <si>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</si>
  <si>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</si>
  <si>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</si>
  <si>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</si>
  <si>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</si>
  <si>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</si>
  <si>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</si>
  <si>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</si>
  <si>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</si>
  <si>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</si>
  <si>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</si>
  <si>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</si>
  <si>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</si>
  <si>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</si>
  <si>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</si>
  <si>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</si>
  <si>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</si>
  <si>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</si>
  <si>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</si>
  <si>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</si>
  <si>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</si>
  <si>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</si>
  <si>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</si>
  <si>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</si>
  <si>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</si>
  <si>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</si>
  <si>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</si>
  <si>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</si>
  <si>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</si>
  <si>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</si>
  <si>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</si>
  <si>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</si>
  <si>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</si>
  <si>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</si>
  <si>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</si>
  <si>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</si>
  <si>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当麻町</t>
  </si>
  <si>
    <t>法非適用</t>
  </si>
  <si>
    <t>下水道事業</t>
  </si>
  <si>
    <t>特定環境保全公共下水道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</si>
  <si>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</si>
  <si>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</si>
  <si>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</si>
  <si>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</si>
  <si>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</si>
  <si>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</si>
  <si>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</si>
  <si>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</si>
  <si>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</si>
  <si>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</si>
  <si>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</si>
  <si>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</si>
  <si>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</si>
  <si>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</si>
  <si>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事業開始から30年以上経過しているため、老朽化により管渠の改築更新、修繕が必要です。そのため、計画的にカメラ調査を実施することで状況を把握し、効率的な改築修繕計画を立てることで、経費の低減に努めます。</t>
    <phoneticPr fontId="4"/>
  </si>
  <si>
    <t xml:space="preserve"> 管渠施設については、カメラ調査を実施し、施設の機能維持、計画的な修繕を実施し、管渠の延命に努めていきます。</t>
    <phoneticPr fontId="4"/>
  </si>
  <si>
    <t xml:space="preserve"> 本町の総収益は、使用料収入や一般会計からの繰入金等により賄われています。
 下水道整備事業は、整備箇所が終盤となっているため、整備費は減少していくものと考えられます。
 また、起債の償還額についてもピークを過ぎ、残高も徐々に減少しているため、一般会計からの繰入金も減少していくことが見込まれます。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</si>
</sst>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B-4A19-B4F2-F78FCC519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0.06</c:v>
                </c:pt>
                <c:pt idx="3">
                  <c:v>0.04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B-4A19-B4F2-F78FCC519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5-4B4A-B86F-B2A2C68DB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46.17</c:v>
                </c:pt>
                <c:pt idx="3">
                  <c:v>45.68</c:v>
                </c:pt>
                <c:pt idx="4">
                  <c:v>45.87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5-4B4A-B86F-B2A2C68DB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95.45</c:v>
                </c:pt>
                <c:pt idx="1">
                  <c:v>95.95</c:v>
                </c:pt>
                <c:pt idx="2">
                  <c:v>96.36</c:v>
                </c:pt>
                <c:pt idx="3">
                  <c:v>96.77</c:v>
                </c:pt>
                <c:pt idx="4">
                  <c:v>96.66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7-4502-9BAD-CE86CFA74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87.84</c:v>
                </c:pt>
                <c:pt idx="3">
                  <c:v>87.96</c:v>
                </c:pt>
                <c:pt idx="4">
                  <c:v>87.65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7-4502-9BAD-CE86CFA74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86.65</c:v>
                </c:pt>
                <c:pt idx="1">
                  <c:v>86.76</c:v>
                </c:pt>
                <c:pt idx="2">
                  <c:v>88.92</c:v>
                </c:pt>
                <c:pt idx="3">
                  <c:v>92.02</c:v>
                </c:pt>
                <c:pt idx="4">
                  <c:v>92.89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5-41BF-B137-D64C0C740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5-41BF-B137-D64C0C740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8-4064-9DC9-39992E8B0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E8-4064-9DC9-39992E8B0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E-4788-BD72-1B8DF94D9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E-4788-BD72-1B8DF94D9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9-493F-A6D1-DCE367D02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29-493F-A6D1-DCE367D02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D-402C-9F46-9CB285402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D-402C-9F46-9CB285402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331.74</c:v>
                </c:pt>
                <c:pt idx="1">
                  <c:v>475.01</c:v>
                </c:pt>
                <c:pt idx="2">
                  <c:v>404.84</c:v>
                </c:pt>
                <c:pt idx="3">
                  <c:v>364.71</c:v>
                </c:pt>
                <c:pt idx="4">
                  <c:v>413.16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2-49EC-9CDE-1E7A435EB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1252.71</c:v>
                </c:pt>
                <c:pt idx="3">
                  <c:v>1267.3900000000001</c:v>
                </c:pt>
                <c:pt idx="4">
                  <c:v>1268.6300000000001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2-49EC-9CDE-1E7A435EB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81.180000000000007</c:v>
                </c:pt>
                <c:pt idx="1">
                  <c:v>84.88</c:v>
                </c:pt>
                <c:pt idx="2">
                  <c:v>97.56</c:v>
                </c:pt>
                <c:pt idx="3">
                  <c:v>91.41</c:v>
                </c:pt>
                <c:pt idx="4">
                  <c:v>95.45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3-4EF1-89C7-D77F0B31F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87.03</c:v>
                </c:pt>
                <c:pt idx="3">
                  <c:v>84.3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3-4EF1-89C7-D77F0B31F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182.3</c:v>
                </c:pt>
                <c:pt idx="1">
                  <c:v>174.86</c:v>
                </c:pt>
                <c:pt idx="2">
                  <c:v>151.69999999999999</c:v>
                </c:pt>
                <c:pt idx="3">
                  <c:v>161.93</c:v>
                </c:pt>
                <c:pt idx="4">
                  <c:v>154.69999999999999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1-45BA-B3C5-C78AD6322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177.02</c:v>
                </c:pt>
                <c:pt idx="3">
                  <c:v>185.47</c:v>
                </c:pt>
                <c:pt idx="4">
                  <c:v>187.76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1-45BA-B3C5-C78AD6322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U1" zoomScale="70" zoomScaleNormal="70" workbookViewId="0">
      <selection activeCell="W7" sqref="W7:AC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当麻町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6372</v>
      </c>
      <c r="AM8" s="51"/>
      <c r="AN8" s="51"/>
      <c r="AO8" s="51"/>
      <c r="AP8" s="51"/>
      <c r="AQ8" s="51"/>
      <c r="AR8" s="51"/>
      <c r="AS8" s="51"/>
      <c r="AT8" s="46">
        <f>データ!T6</f>
        <v>204.9</v>
      </c>
      <c r="AU8" s="46"/>
      <c r="AV8" s="46"/>
      <c r="AW8" s="46"/>
      <c r="AX8" s="46"/>
      <c r="AY8" s="46"/>
      <c r="AZ8" s="46"/>
      <c r="BA8" s="46"/>
      <c r="BB8" s="46">
        <f>データ!U6</f>
        <v>31.1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60</v>
      </c>
      <c r="Q10" s="46"/>
      <c r="R10" s="46"/>
      <c r="S10" s="46"/>
      <c r="T10" s="46"/>
      <c r="U10" s="46"/>
      <c r="V10" s="46"/>
      <c r="W10" s="46">
        <f>データ!Q6</f>
        <v>64.819999999999993</v>
      </c>
      <c r="X10" s="46"/>
      <c r="Y10" s="46"/>
      <c r="Z10" s="46"/>
      <c r="AA10" s="46"/>
      <c r="AB10" s="46"/>
      <c r="AC10" s="46"/>
      <c r="AD10" s="51">
        <f>データ!R6</f>
        <v>2580</v>
      </c>
      <c r="AE10" s="51"/>
      <c r="AF10" s="51"/>
      <c r="AG10" s="51"/>
      <c r="AH10" s="51"/>
      <c r="AI10" s="51"/>
      <c r="AJ10" s="51"/>
      <c r="AK10" s="2"/>
      <c r="AL10" s="51">
        <f>データ!V6</f>
        <v>3805</v>
      </c>
      <c r="AM10" s="51"/>
      <c r="AN10" s="51"/>
      <c r="AO10" s="51"/>
      <c r="AP10" s="51"/>
      <c r="AQ10" s="51"/>
      <c r="AR10" s="51"/>
      <c r="AS10" s="51"/>
      <c r="AT10" s="46">
        <f>データ!W6</f>
        <v>1.24</v>
      </c>
      <c r="AU10" s="46"/>
      <c r="AV10" s="46"/>
      <c r="AW10" s="46"/>
      <c r="AX10" s="46"/>
      <c r="AY10" s="46"/>
      <c r="AZ10" s="46"/>
      <c r="BA10" s="46"/>
      <c r="BB10" s="46">
        <f>データ!X6</f>
        <v>3068.55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43</v>
      </c>
      <c r="N86" s="26" t="s">
        <v>43</v>
      </c>
      <c r="O86" s="26" t="str">
        <f>データ!EO6</f>
        <v>【0.30】</v>
      </c>
    </row>
  </sheetData>
  <sheetProtection algorithmName="SHA-512" hashValue="YkJmHwL4ENBk5oNvW+VEXS85ku0A2wp16PY2mYjumLEWcFT6T/XbqlMUmwb488I7b8sBeDHqefx/ljpzgl3OFQ==" saltValue="J5+Y7yAztGbFsoFLDd2of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2020</v>
      </c>
      <c r="C6" s="33">
        <f t="shared" ref="C6:X6" si="3">C7</f>
        <v>14541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当麻町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60</v>
      </c>
      <c r="Q6" s="34">
        <f t="shared" si="3"/>
        <v>64.819999999999993</v>
      </c>
      <c r="R6" s="34">
        <f t="shared" si="3"/>
        <v>2580</v>
      </c>
      <c r="S6" s="34">
        <f t="shared" si="3"/>
        <v>6372</v>
      </c>
      <c r="T6" s="34">
        <f t="shared" si="3"/>
        <v>204.9</v>
      </c>
      <c r="U6" s="34">
        <f t="shared" si="3"/>
        <v>31.1</v>
      </c>
      <c r="V6" s="34">
        <f t="shared" si="3"/>
        <v>3805</v>
      </c>
      <c r="W6" s="34">
        <f t="shared" si="3"/>
        <v>1.24</v>
      </c>
      <c r="X6" s="34">
        <f t="shared" si="3"/>
        <v>3068.55</v>
      </c>
      <c r="Y6" s="35">
        <f>IF(Y7="",NA(),Y7)</f>
        <v>86.65</v>
      </c>
      <c r="Z6" s="35">
        <f t="shared" ref="Z6:AH6" si="4">IF(Z7="",NA(),Z7)</f>
        <v>86.76</v>
      </c>
      <c r="AA6" s="35">
        <f t="shared" si="4"/>
        <v>88.92</v>
      </c>
      <c r="AB6" s="35">
        <f t="shared" si="4"/>
        <v>92.02</v>
      </c>
      <c r="AC6" s="35">
        <f t="shared" si="4"/>
        <v>92.89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331.74</v>
      </c>
      <c r="BG6" s="35">
        <f t="shared" ref="BG6:BO6" si="7">IF(BG7="",NA(),BG7)</f>
        <v>475.01</v>
      </c>
      <c r="BH6" s="35">
        <f t="shared" si="7"/>
        <v>404.84</v>
      </c>
      <c r="BI6" s="35">
        <f t="shared" si="7"/>
        <v>364.71</v>
      </c>
      <c r="BJ6" s="35">
        <f t="shared" si="7"/>
        <v>413.16</v>
      </c>
      <c r="BK6" s="35">
        <f t="shared" si="7"/>
        <v>1298.9100000000001</v>
      </c>
      <c r="BL6" s="35">
        <f t="shared" si="7"/>
        <v>1243.71</v>
      </c>
      <c r="BM6" s="35">
        <f t="shared" si="7"/>
        <v>1252.71</v>
      </c>
      <c r="BN6" s="35">
        <f t="shared" si="7"/>
        <v>1267.3900000000001</v>
      </c>
      <c r="BO6" s="35">
        <f t="shared" si="7"/>
        <v>1268.6300000000001</v>
      </c>
      <c r="BP6" s="34" t="str">
        <f>IF(BP7="","",IF(BP7="-","【-】","【"&amp;SUBSTITUTE(TEXT(BP7,"#,##0.00"),"-","△")&amp;"】"))</f>
        <v>【1,260.21】</v>
      </c>
      <c r="BQ6" s="35">
        <f>IF(BQ7="",NA(),BQ7)</f>
        <v>81.180000000000007</v>
      </c>
      <c r="BR6" s="35">
        <f t="shared" ref="BR6:BZ6" si="8">IF(BR7="",NA(),BR7)</f>
        <v>84.88</v>
      </c>
      <c r="BS6" s="35">
        <f t="shared" si="8"/>
        <v>97.56</v>
      </c>
      <c r="BT6" s="35">
        <f t="shared" si="8"/>
        <v>91.41</v>
      </c>
      <c r="BU6" s="35">
        <f t="shared" si="8"/>
        <v>95.45</v>
      </c>
      <c r="BV6" s="35">
        <f t="shared" si="8"/>
        <v>69.87</v>
      </c>
      <c r="BW6" s="35">
        <f t="shared" si="8"/>
        <v>74.3</v>
      </c>
      <c r="BX6" s="35">
        <f t="shared" si="8"/>
        <v>87.03</v>
      </c>
      <c r="BY6" s="35">
        <f t="shared" si="8"/>
        <v>84.3</v>
      </c>
      <c r="BZ6" s="35">
        <f t="shared" si="8"/>
        <v>82.88</v>
      </c>
      <c r="CA6" s="34" t="str">
        <f>IF(CA7="","",IF(CA7="-","【-】","【"&amp;SUBSTITUTE(TEXT(CA7,"#,##0.00"),"-","△")&amp;"】"))</f>
        <v>【75.29】</v>
      </c>
      <c r="CB6" s="35">
        <f>IF(CB7="",NA(),CB7)</f>
        <v>182.3</v>
      </c>
      <c r="CC6" s="35">
        <f t="shared" ref="CC6:CK6" si="9">IF(CC7="",NA(),CC7)</f>
        <v>174.86</v>
      </c>
      <c r="CD6" s="35">
        <f t="shared" si="9"/>
        <v>151.69999999999999</v>
      </c>
      <c r="CE6" s="35">
        <f t="shared" si="9"/>
        <v>161.93</v>
      </c>
      <c r="CF6" s="35">
        <f t="shared" si="9"/>
        <v>154.69999999999999</v>
      </c>
      <c r="CG6" s="35">
        <f t="shared" si="9"/>
        <v>234.96</v>
      </c>
      <c r="CH6" s="35">
        <f t="shared" si="9"/>
        <v>221.81</v>
      </c>
      <c r="CI6" s="35">
        <f t="shared" si="9"/>
        <v>177.02</v>
      </c>
      <c r="CJ6" s="35">
        <f t="shared" si="9"/>
        <v>185.47</v>
      </c>
      <c r="CK6" s="35">
        <f t="shared" si="9"/>
        <v>187.76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42.9</v>
      </c>
      <c r="CS6" s="35">
        <f t="shared" si="10"/>
        <v>43.36</v>
      </c>
      <c r="CT6" s="35">
        <f t="shared" si="10"/>
        <v>46.17</v>
      </c>
      <c r="CU6" s="35">
        <f t="shared" si="10"/>
        <v>45.68</v>
      </c>
      <c r="CV6" s="35">
        <f t="shared" si="10"/>
        <v>45.87</v>
      </c>
      <c r="CW6" s="34" t="str">
        <f>IF(CW7="","",IF(CW7="-","【-】","【"&amp;SUBSTITUTE(TEXT(CW7,"#,##0.00"),"-","△")&amp;"】"))</f>
        <v>【42.90】</v>
      </c>
      <c r="CX6" s="35">
        <f>IF(CX7="",NA(),CX7)</f>
        <v>95.45</v>
      </c>
      <c r="CY6" s="35">
        <f t="shared" ref="CY6:DG6" si="11">IF(CY7="",NA(),CY7)</f>
        <v>95.95</v>
      </c>
      <c r="CZ6" s="35">
        <f t="shared" si="11"/>
        <v>96.36</v>
      </c>
      <c r="DA6" s="35">
        <f t="shared" si="11"/>
        <v>96.77</v>
      </c>
      <c r="DB6" s="35">
        <f t="shared" si="11"/>
        <v>96.66</v>
      </c>
      <c r="DC6" s="35">
        <f t="shared" si="11"/>
        <v>83.5</v>
      </c>
      <c r="DD6" s="35">
        <f t="shared" si="11"/>
        <v>83.06</v>
      </c>
      <c r="DE6" s="35">
        <f t="shared" si="11"/>
        <v>87.84</v>
      </c>
      <c r="DF6" s="35">
        <f t="shared" si="11"/>
        <v>87.96</v>
      </c>
      <c r="DG6" s="35">
        <f t="shared" si="11"/>
        <v>87.65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0.19</v>
      </c>
      <c r="EJ6" s="35">
        <f t="shared" si="14"/>
        <v>0.09</v>
      </c>
      <c r="EK6" s="35">
        <f t="shared" si="14"/>
        <v>0.09</v>
      </c>
      <c r="EL6" s="35">
        <f t="shared" si="14"/>
        <v>0.06</v>
      </c>
      <c r="EM6" s="35">
        <f t="shared" si="14"/>
        <v>0.04</v>
      </c>
      <c r="EN6" s="35">
        <f t="shared" si="14"/>
        <v>0.06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14541</v>
      </c>
      <c r="D7" s="37">
        <v>47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60</v>
      </c>
      <c r="Q7" s="38">
        <v>64.819999999999993</v>
      </c>
      <c r="R7" s="38">
        <v>2580</v>
      </c>
      <c r="S7" s="38">
        <v>6372</v>
      </c>
      <c r="T7" s="38">
        <v>204.9</v>
      </c>
      <c r="U7" s="38">
        <v>31.1</v>
      </c>
      <c r="V7" s="38">
        <v>3805</v>
      </c>
      <c r="W7" s="38">
        <v>1.24</v>
      </c>
      <c r="X7" s="38">
        <v>3068.55</v>
      </c>
      <c r="Y7" s="38">
        <v>86.65</v>
      </c>
      <c r="Z7" s="38">
        <v>86.76</v>
      </c>
      <c r="AA7" s="38">
        <v>88.92</v>
      </c>
      <c r="AB7" s="38">
        <v>92.02</v>
      </c>
      <c r="AC7" s="38">
        <v>92.89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331.74</v>
      </c>
      <c r="BG7" s="38">
        <v>475.01</v>
      </c>
      <c r="BH7" s="38">
        <v>404.84</v>
      </c>
      <c r="BI7" s="38">
        <v>364.71</v>
      </c>
      <c r="BJ7" s="38">
        <v>413.16</v>
      </c>
      <c r="BK7" s="38">
        <v>1298.9100000000001</v>
      </c>
      <c r="BL7" s="38">
        <v>1243.71</v>
      </c>
      <c r="BM7" s="38">
        <v>1252.71</v>
      </c>
      <c r="BN7" s="38">
        <v>1267.3900000000001</v>
      </c>
      <c r="BO7" s="38">
        <v>1268.6300000000001</v>
      </c>
      <c r="BP7" s="38">
        <v>1260.21</v>
      </c>
      <c r="BQ7" s="38">
        <v>81.180000000000007</v>
      </c>
      <c r="BR7" s="38">
        <v>84.88</v>
      </c>
      <c r="BS7" s="38">
        <v>97.56</v>
      </c>
      <c r="BT7" s="38">
        <v>91.41</v>
      </c>
      <c r="BU7" s="38">
        <v>95.45</v>
      </c>
      <c r="BV7" s="38">
        <v>69.87</v>
      </c>
      <c r="BW7" s="38">
        <v>74.3</v>
      </c>
      <c r="BX7" s="38">
        <v>87.03</v>
      </c>
      <c r="BY7" s="38">
        <v>84.3</v>
      </c>
      <c r="BZ7" s="38">
        <v>82.88</v>
      </c>
      <c r="CA7" s="38">
        <v>75.290000000000006</v>
      </c>
      <c r="CB7" s="38">
        <v>182.3</v>
      </c>
      <c r="CC7" s="38">
        <v>174.86</v>
      </c>
      <c r="CD7" s="38">
        <v>151.69999999999999</v>
      </c>
      <c r="CE7" s="38">
        <v>161.93</v>
      </c>
      <c r="CF7" s="38">
        <v>154.69999999999999</v>
      </c>
      <c r="CG7" s="38">
        <v>234.96</v>
      </c>
      <c r="CH7" s="38">
        <v>221.81</v>
      </c>
      <c r="CI7" s="38">
        <v>177.02</v>
      </c>
      <c r="CJ7" s="38">
        <v>185.47</v>
      </c>
      <c r="CK7" s="38">
        <v>187.76</v>
      </c>
      <c r="CL7" s="38">
        <v>215.41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42.9</v>
      </c>
      <c r="CS7" s="38">
        <v>43.36</v>
      </c>
      <c r="CT7" s="38">
        <v>46.17</v>
      </c>
      <c r="CU7" s="38">
        <v>45.68</v>
      </c>
      <c r="CV7" s="38">
        <v>45.87</v>
      </c>
      <c r="CW7" s="38">
        <v>42.9</v>
      </c>
      <c r="CX7" s="38">
        <v>95.45</v>
      </c>
      <c r="CY7" s="38">
        <v>95.95</v>
      </c>
      <c r="CZ7" s="38">
        <v>96.36</v>
      </c>
      <c r="DA7" s="38">
        <v>96.77</v>
      </c>
      <c r="DB7" s="38">
        <v>96.66</v>
      </c>
      <c r="DC7" s="38">
        <v>83.5</v>
      </c>
      <c r="DD7" s="38">
        <v>83.06</v>
      </c>
      <c r="DE7" s="38">
        <v>87.84</v>
      </c>
      <c r="DF7" s="38">
        <v>87.96</v>
      </c>
      <c r="DG7" s="38">
        <v>87.65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0.19</v>
      </c>
      <c r="EJ7" s="38">
        <v>0.09</v>
      </c>
      <c r="EK7" s="38">
        <v>0.09</v>
      </c>
      <c r="EL7" s="38">
        <v>0.06</v>
      </c>
      <c r="EM7" s="38">
        <v>0.04</v>
      </c>
      <c r="EN7" s="38">
        <v>0.06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tohma2020059</cp:lastModifiedBy>
  <cp:lastPrinted>2022-01-14T06:28:47Z</cp:lastPrinted>
  <dcterms:created xsi:type="dcterms:W3CDTF">2021-12-03T07:48:07Z</dcterms:created>
  <dcterms:modified xsi:type="dcterms:W3CDTF">2022-01-14T07:35:45Z</dcterms:modified>
  <cp:category/>
</cp:coreProperties>
</file>